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-memo\Desktop\CONSOLIDADA SECTOR PARAMUNICIPAL 2024\"/>
    </mc:Choice>
  </mc:AlternateContent>
  <xr:revisionPtr revIDLastSave="0" documentId="13_ncr:1_{298C588F-2AF6-4910-9055-3BF0E4A3A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 JUMAPA" sheetId="3" r:id="rId1"/>
    <sheet name="EFE DIF" sheetId="4" state="hidden" r:id="rId2"/>
    <sheet name="EFE IMCA" sheetId="5" state="hidden" r:id="rId3"/>
  </sheets>
  <definedNames>
    <definedName name="_xlnm._FilterDatabase" localSheetId="0" hidden="1">'EFE JUMAPA'!#REF!</definedName>
  </definedNames>
  <calcPr calcId="191029"/>
</workbook>
</file>

<file path=xl/calcChain.xml><?xml version="1.0" encoding="utf-8"?>
<calcChain xmlns="http://schemas.openxmlformats.org/spreadsheetml/2006/main">
  <c r="C65" i="3" l="1"/>
  <c r="B65" i="3"/>
  <c r="C63" i="3"/>
  <c r="B63" i="3"/>
  <c r="C52" i="3"/>
  <c r="B43" i="3"/>
  <c r="B41" i="3" s="1"/>
  <c r="C58" i="3"/>
  <c r="B58" i="3"/>
  <c r="C43" i="3"/>
  <c r="C42" i="3"/>
  <c r="B42" i="3"/>
  <c r="C23" i="3"/>
  <c r="B23" i="3"/>
  <c r="C19" i="3"/>
  <c r="B19" i="3"/>
  <c r="C18" i="3"/>
  <c r="B18" i="3"/>
  <c r="C17" i="3"/>
  <c r="B17" i="3"/>
  <c r="C13" i="3"/>
  <c r="B13" i="3"/>
  <c r="C11" i="3"/>
  <c r="B11" i="3"/>
  <c r="B4" i="3" s="1"/>
  <c r="C55" i="5"/>
  <c r="B55" i="5"/>
  <c r="C54" i="5"/>
  <c r="B54" i="5"/>
  <c r="C49" i="5"/>
  <c r="B49" i="5"/>
  <c r="C48" i="5"/>
  <c r="C59" i="5" s="1"/>
  <c r="B48" i="5"/>
  <c r="B59" i="5" s="1"/>
  <c r="C41" i="5"/>
  <c r="B41" i="5"/>
  <c r="C36" i="5"/>
  <c r="C45" i="5" s="1"/>
  <c r="B36" i="5"/>
  <c r="B45" i="5" s="1"/>
  <c r="C16" i="5"/>
  <c r="B16" i="5"/>
  <c r="C4" i="5"/>
  <c r="C33" i="5" s="1"/>
  <c r="B4" i="5"/>
  <c r="B33" i="5" s="1"/>
  <c r="C41" i="3" l="1"/>
  <c r="B16" i="3"/>
  <c r="B33" i="3" s="1"/>
  <c r="B61" i="5"/>
  <c r="C61" i="5"/>
  <c r="C59" i="4"/>
  <c r="C54" i="4"/>
  <c r="B54" i="4"/>
  <c r="C48" i="4"/>
  <c r="B48" i="4"/>
  <c r="B59" i="4" s="1"/>
  <c r="B45" i="4"/>
  <c r="C41" i="4"/>
  <c r="B41" i="4"/>
  <c r="C36" i="4"/>
  <c r="C45" i="4" s="1"/>
  <c r="B36" i="4"/>
  <c r="C33" i="4"/>
  <c r="C16" i="4"/>
  <c r="B16" i="4"/>
  <c r="C4" i="4"/>
  <c r="B4" i="4"/>
  <c r="B33" i="4" s="1"/>
  <c r="B61" i="4" l="1"/>
  <c r="C61" i="4"/>
  <c r="C55" i="3" l="1"/>
  <c r="C54" i="3" s="1"/>
  <c r="B55" i="3"/>
  <c r="B54" i="3" s="1"/>
  <c r="C49" i="3" l="1"/>
  <c r="C48" i="3" s="1"/>
  <c r="C59" i="3" s="1"/>
  <c r="B49" i="3"/>
  <c r="B48" i="3" s="1"/>
  <c r="B59" i="3" s="1"/>
  <c r="C36" i="3" l="1"/>
  <c r="C45" i="3" s="1"/>
  <c r="B36" i="3"/>
  <c r="B45" i="3" s="1"/>
  <c r="B61" i="3" s="1"/>
  <c r="C16" i="3"/>
  <c r="C4" i="3"/>
  <c r="C33" i="3" l="1"/>
  <c r="C61" i="3" s="1"/>
</calcChain>
</file>

<file path=xl/sharedStrings.xml><?xml version="1.0" encoding="utf-8"?>
<sst xmlns="http://schemas.openxmlformats.org/spreadsheetml/2006/main" count="215" uniqueCount="66">
  <si>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</si>
  <si>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</si>
  <si>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</si>
  <si>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</si>
  <si>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</si>
  <si>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</si>
  <si>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</si>
  <si>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</si>
  <si>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</si>
  <si>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</si>
  <si>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</si>
  <si>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</si>
  <si>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</si>
  <si>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</si>
  <si>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</si>
  <si>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</si>
  <si>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</si>
  <si>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</si>
  <si>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</si>
  <si>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</si>
  <si>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</si>
  <si>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</si>
  <si>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</si>
  <si>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</si>
  <si>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</si>
  <si>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</si>
  <si>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</si>
  <si>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</si>
  <si>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</si>
  <si>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</si>
  <si>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</si>
  <si>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</si>
  <si>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</si>
  <si>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</si>
  <si>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</si>
  <si>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</si>
  <si>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</si>
  <si>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</si>
  <si>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</si>
  <si>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</si>
  <si>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</si>
  <si>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</si>
  <si>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</si>
  <si>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</si>
  <si>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</si>
  <si>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</si>
  <si>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</si>
  <si>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</si>
  <si>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</si>
  <si>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</si>
  <si>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</si>
  <si>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</si>
  <si>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</si>
  <si>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</si>
  <si>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</si>
  <si>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</si>
  <si>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</si>
  <si>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Integral de Paramunicipales del Municipio De Acámbaro, Gto.
Estado de Flujos de Efectivo
Del 1 de Enero al 31 de Diciembre de 2024
(Cifras en Pesos)</t>
  </si>
  <si>
    <t>Sistema para el Desarrollo Integral de la Familia del Municipio de Acámbaro, Guanajuato
Estado de Flujos de Efectivo
Del 1 de Enero al 31 de Diciembre de 2024
(Cifras en Pesos)</t>
  </si>
  <si>
    <t xml:space="preserve">      __________________________________________________________</t>
  </si>
  <si>
    <t xml:space="preserve">   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</si>
  <si>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</si>
  <si>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</si>
  <si>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</si>
  <si>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</si>
  <si>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>Instituto Municipal de Cultura de Acámbaro,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</si>
</sst>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/>
      <protection locked="0"/>
    </xf>
    <xf numFmtId="43" fontId="2" fillId="0" borderId="0" xfId="16" applyFont="1" applyProtection="1">
      <protection locked="0"/>
    </xf>
    <xf numFmtId="3" fontId="3" fillId="3" borderId="4" xfId="8" applyNumberFormat="1" applyFont="1" applyFill="1" applyBorder="1" applyAlignment="1" applyProtection="1">
      <alignment vertical="top" wrapText="1"/>
      <protection locked="0"/>
    </xf>
    <xf numFmtId="0" fontId="3" fillId="3" borderId="4" xfId="8" applyFont="1" applyFill="1" applyBorder="1" applyAlignment="1">
      <alignment horizontal="left" vertical="top" wrapText="1" indent="3"/>
    </xf>
    <xf numFmtId="3" fontId="2" fillId="3" borderId="4" xfId="8" applyNumberFormat="1" applyFont="1" applyFill="1" applyBorder="1" applyAlignment="1" applyProtection="1">
      <alignment vertical="top" wrapText="1"/>
      <protection locked="0"/>
    </xf>
    <xf numFmtId="3" fontId="3" fillId="3" borderId="4" xfId="8" applyNumberFormat="1" applyFont="1" applyFill="1" applyBorder="1" applyAlignment="1" applyProtection="1">
      <alignment horizontal="center" vertical="top" wrapText="1"/>
      <protection locked="0"/>
    </xf>
    <xf numFmtId="0" fontId="2" fillId="3" borderId="4" xfId="8" applyFont="1" applyFill="1" applyBorder="1" applyAlignment="1">
      <alignment horizontal="left" vertical="top" wrapText="1" indent="2"/>
    </xf>
    <xf numFmtId="0" fontId="3" fillId="3" borderId="4" xfId="8" applyFont="1" applyFill="1" applyBorder="1" applyAlignment="1">
      <alignment horizontal="left" vertical="top" wrapText="1"/>
    </xf>
    <xf numFmtId="0" fontId="2" fillId="3" borderId="4" xfId="8" applyFont="1" applyFill="1" applyBorder="1" applyAlignment="1">
      <alignment horizontal="left" vertical="top" wrapText="1" indent="1"/>
    </xf>
    <xf numFmtId="0" fontId="2" fillId="3" borderId="4" xfId="8" applyFont="1" applyFill="1" applyBorder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32" t="s">
        <v>57</v>
      </c>
      <c r="B1" s="33"/>
      <c r="C1" s="34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28" t="s">
        <v>2</v>
      </c>
      <c r="B4" s="26">
        <f>SUM(B5:B14)</f>
        <v>88149667.879999995</v>
      </c>
      <c r="C4" s="26">
        <f>SUM(C5:C14)</f>
        <v>83283365.180000007</v>
      </c>
      <c r="D4" s="13" t="s">
        <v>38</v>
      </c>
    </row>
    <row r="5" spans="1:22" ht="11.25" customHeight="1" x14ac:dyDescent="0.2">
      <c r="A5" s="25" t="s">
        <v>3</v>
      </c>
      <c r="B5" s="24">
        <v>0</v>
      </c>
      <c r="C5" s="24">
        <v>0</v>
      </c>
      <c r="D5" s="14">
        <v>100000</v>
      </c>
    </row>
    <row r="6" spans="1:22" ht="11.25" customHeight="1" x14ac:dyDescent="0.2">
      <c r="A6" s="25" t="s">
        <v>4</v>
      </c>
      <c r="B6" s="24">
        <v>0</v>
      </c>
      <c r="C6" s="24">
        <v>0</v>
      </c>
      <c r="D6" s="14">
        <v>200000</v>
      </c>
    </row>
    <row r="7" spans="1:22" ht="11.25" customHeight="1" x14ac:dyDescent="0.2">
      <c r="A7" s="25" t="s">
        <v>34</v>
      </c>
      <c r="B7" s="24">
        <v>0</v>
      </c>
      <c r="C7" s="24">
        <v>0</v>
      </c>
      <c r="D7" s="14">
        <v>300000</v>
      </c>
    </row>
    <row r="8" spans="1:22" ht="11.25" customHeight="1" x14ac:dyDescent="0.2">
      <c r="A8" s="25" t="s">
        <v>5</v>
      </c>
      <c r="B8" s="24">
        <v>0</v>
      </c>
      <c r="C8" s="24">
        <v>0</v>
      </c>
      <c r="D8" s="14">
        <v>400000</v>
      </c>
    </row>
    <row r="9" spans="1:22" ht="11.25" customHeight="1" x14ac:dyDescent="0.2">
      <c r="A9" s="25" t="s">
        <v>35</v>
      </c>
      <c r="B9" s="24">
        <v>1852025.99</v>
      </c>
      <c r="C9" s="24">
        <v>2044687.71</v>
      </c>
      <c r="D9" s="14">
        <v>500000</v>
      </c>
    </row>
    <row r="10" spans="1:22" ht="11.25" customHeight="1" x14ac:dyDescent="0.2">
      <c r="A10" s="25" t="s">
        <v>36</v>
      </c>
      <c r="B10" s="24">
        <v>0</v>
      </c>
      <c r="C10" s="24">
        <v>0</v>
      </c>
      <c r="D10" s="14">
        <v>600000</v>
      </c>
    </row>
    <row r="11" spans="1:22" ht="11.25" customHeight="1" x14ac:dyDescent="0.2">
      <c r="A11" s="25" t="s">
        <v>37</v>
      </c>
      <c r="B11" s="24">
        <f>65013193.22+'EFE DIF'!B11+'EFE IMCA'!B11</f>
        <v>68491174.769999996</v>
      </c>
      <c r="C11" s="24">
        <f>61419372.38+'EFE DIF'!C11+'EFE IMCA'!C11</f>
        <v>64732284.649999999</v>
      </c>
      <c r="D11" s="14">
        <v>700000</v>
      </c>
    </row>
    <row r="12" spans="1:22" ht="22.5" x14ac:dyDescent="0.2">
      <c r="A12" s="25" t="s">
        <v>40</v>
      </c>
      <c r="B12" s="24">
        <v>0</v>
      </c>
      <c r="C12" s="24">
        <v>0</v>
      </c>
      <c r="D12" s="14">
        <v>800000</v>
      </c>
    </row>
    <row r="13" spans="1:22" ht="11.25" customHeight="1" x14ac:dyDescent="0.2">
      <c r="A13" s="25" t="s">
        <v>41</v>
      </c>
      <c r="B13" s="24">
        <f>0+'EFE DIF'!B13+'EFE IMCA'!B13</f>
        <v>17806467.120000001</v>
      </c>
      <c r="C13" s="24">
        <f>0+'EFE DIF'!C13+'EFE IMCA'!C13</f>
        <v>16506392.82</v>
      </c>
      <c r="D13" s="14">
        <v>900000</v>
      </c>
    </row>
    <row r="14" spans="1:22" ht="11.25" customHeight="1" x14ac:dyDescent="0.2">
      <c r="A14" s="25" t="s">
        <v>6</v>
      </c>
      <c r="B14" s="24">
        <v>0</v>
      </c>
      <c r="C14" s="24">
        <v>0</v>
      </c>
      <c r="D14" s="13" t="s">
        <v>38</v>
      </c>
      <c r="E14" s="13" t="s">
        <v>53</v>
      </c>
    </row>
    <row r="15" spans="1:22" ht="11.25" customHeight="1" x14ac:dyDescent="0.2">
      <c r="A15" s="29"/>
      <c r="B15" s="27"/>
      <c r="C15" s="27"/>
      <c r="D15" s="13" t="s">
        <v>38</v>
      </c>
    </row>
    <row r="16" spans="1:22" ht="11.25" customHeight="1" x14ac:dyDescent="0.2">
      <c r="A16" s="28" t="s">
        <v>7</v>
      </c>
      <c r="B16" s="26">
        <f>SUM(B17:B32)</f>
        <v>81828228.939999998</v>
      </c>
      <c r="C16" s="26">
        <f>SUM(C17:C32)</f>
        <v>69992198.36999999</v>
      </c>
      <c r="D16" s="13" t="s">
        <v>38</v>
      </c>
    </row>
    <row r="17" spans="1:4" ht="11.25" customHeight="1" x14ac:dyDescent="0.2">
      <c r="A17" s="25" t="s">
        <v>8</v>
      </c>
      <c r="B17" s="24">
        <f>32445695.75+'EFE DIF'!B17+'EFE IMCA'!B17</f>
        <v>46217368.050000004</v>
      </c>
      <c r="C17" s="24">
        <f>26563651.78+'EFE DIF'!C17+'EFE IMCA'!C17</f>
        <v>39244475.140000001</v>
      </c>
      <c r="D17" s="14">
        <v>1000</v>
      </c>
    </row>
    <row r="18" spans="1:4" ht="11.25" customHeight="1" x14ac:dyDescent="0.2">
      <c r="A18" s="25" t="s">
        <v>9</v>
      </c>
      <c r="B18" s="24">
        <f>9032602.98+'EFE DIF'!B18+'EFE IMCA'!B18</f>
        <v>10442041.250000002</v>
      </c>
      <c r="C18" s="24">
        <f>8057984.45+'EFE DIF'!C18+'EFE IMCA'!C18</f>
        <v>9267992.9100000001</v>
      </c>
      <c r="D18" s="14">
        <v>2000</v>
      </c>
    </row>
    <row r="19" spans="1:4" ht="11.25" customHeight="1" x14ac:dyDescent="0.2">
      <c r="A19" s="25" t="s">
        <v>10</v>
      </c>
      <c r="B19" s="24">
        <f>20619455.99+'EFE DIF'!B19+'EFE IMCA'!B19</f>
        <v>23474479.859999999</v>
      </c>
      <c r="C19" s="24">
        <f>17950636.06+'EFE DIF'!C19+'EFE IMCA'!C19</f>
        <v>20055601.800000001</v>
      </c>
      <c r="D19" s="14">
        <v>3000</v>
      </c>
    </row>
    <row r="20" spans="1:4" ht="11.25" customHeight="1" x14ac:dyDescent="0.2">
      <c r="A20" s="25" t="s">
        <v>11</v>
      </c>
      <c r="B20" s="24">
        <v>0</v>
      </c>
      <c r="C20" s="24">
        <v>0</v>
      </c>
      <c r="D20" s="14">
        <v>4100</v>
      </c>
    </row>
    <row r="21" spans="1:4" ht="11.25" customHeight="1" x14ac:dyDescent="0.2">
      <c r="A21" s="25" t="s">
        <v>54</v>
      </c>
      <c r="B21" s="24">
        <v>342793.19</v>
      </c>
      <c r="C21" s="24">
        <v>0</v>
      </c>
      <c r="D21" s="14">
        <v>4200</v>
      </c>
    </row>
    <row r="22" spans="1:4" ht="11.25" customHeight="1" x14ac:dyDescent="0.2">
      <c r="A22" s="25" t="s">
        <v>42</v>
      </c>
      <c r="B22" s="24">
        <v>0</v>
      </c>
      <c r="C22" s="24">
        <v>0</v>
      </c>
      <c r="D22" s="14">
        <v>4300</v>
      </c>
    </row>
    <row r="23" spans="1:4" ht="11.25" customHeight="1" x14ac:dyDescent="0.2">
      <c r="A23" s="25" t="s">
        <v>12</v>
      </c>
      <c r="B23" s="24">
        <f>0+'EFE DIF'!B23+'EFE IMCA'!B23</f>
        <v>1351546.59</v>
      </c>
      <c r="C23" s="24">
        <f>0+'EFE DIF'!C23+'EFE IMCA'!C23</f>
        <v>1424128.52</v>
      </c>
      <c r="D23" s="14">
        <v>4400</v>
      </c>
    </row>
    <row r="24" spans="1:4" ht="11.25" customHeight="1" x14ac:dyDescent="0.2">
      <c r="A24" s="25" t="s">
        <v>13</v>
      </c>
      <c r="B24" s="24">
        <v>0</v>
      </c>
      <c r="C24" s="24">
        <v>0</v>
      </c>
      <c r="D24" s="14">
        <v>4500</v>
      </c>
    </row>
    <row r="25" spans="1:4" ht="11.25" customHeight="1" x14ac:dyDescent="0.2">
      <c r="A25" s="25" t="s">
        <v>14</v>
      </c>
      <c r="B25" s="24">
        <v>0</v>
      </c>
      <c r="C25" s="24">
        <v>0</v>
      </c>
      <c r="D25" s="14">
        <v>4600</v>
      </c>
    </row>
    <row r="26" spans="1:4" ht="11.25" customHeight="1" x14ac:dyDescent="0.2">
      <c r="A26" s="25" t="s">
        <v>15</v>
      </c>
      <c r="B26" s="24">
        <v>0</v>
      </c>
      <c r="C26" s="24">
        <v>0</v>
      </c>
      <c r="D26" s="14">
        <v>4700</v>
      </c>
    </row>
    <row r="27" spans="1:4" ht="11.25" customHeight="1" x14ac:dyDescent="0.2">
      <c r="A27" s="25" t="s">
        <v>16</v>
      </c>
      <c r="B27" s="24">
        <v>0</v>
      </c>
      <c r="C27" s="24">
        <v>0</v>
      </c>
      <c r="D27" s="14">
        <v>4800</v>
      </c>
    </row>
    <row r="28" spans="1:4" ht="11.25" customHeight="1" x14ac:dyDescent="0.2">
      <c r="A28" s="25" t="s">
        <v>17</v>
      </c>
      <c r="B28" s="24">
        <v>0</v>
      </c>
      <c r="C28" s="24">
        <v>0</v>
      </c>
      <c r="D28" s="14">
        <v>4900</v>
      </c>
    </row>
    <row r="29" spans="1:4" ht="11.25" customHeight="1" x14ac:dyDescent="0.2">
      <c r="A29" s="25" t="s">
        <v>43</v>
      </c>
      <c r="B29" s="24">
        <v>0</v>
      </c>
      <c r="C29" s="24">
        <v>0</v>
      </c>
      <c r="D29" s="14">
        <v>8100</v>
      </c>
    </row>
    <row r="30" spans="1:4" ht="11.25" customHeight="1" x14ac:dyDescent="0.2">
      <c r="A30" s="25" t="s">
        <v>18</v>
      </c>
      <c r="B30" s="24">
        <v>0</v>
      </c>
      <c r="C30" s="24">
        <v>0</v>
      </c>
      <c r="D30" s="14">
        <v>8300</v>
      </c>
    </row>
    <row r="31" spans="1:4" ht="11.25" customHeight="1" x14ac:dyDescent="0.2">
      <c r="A31" s="25" t="s">
        <v>19</v>
      </c>
      <c r="B31" s="24">
        <v>0</v>
      </c>
      <c r="C31" s="24">
        <v>0</v>
      </c>
      <c r="D31" s="14">
        <v>8500</v>
      </c>
    </row>
    <row r="32" spans="1:4" ht="11.25" customHeight="1" x14ac:dyDescent="0.2">
      <c r="A32" s="25" t="s">
        <v>20</v>
      </c>
      <c r="B32" s="24">
        <v>0</v>
      </c>
      <c r="C32" s="24">
        <v>0</v>
      </c>
      <c r="D32" s="13" t="s">
        <v>38</v>
      </c>
    </row>
    <row r="33" spans="1:4" ht="11.25" customHeight="1" x14ac:dyDescent="0.2">
      <c r="A33" s="30" t="s">
        <v>44</v>
      </c>
      <c r="B33" s="26">
        <f>B4-B16</f>
        <v>6321438.9399999976</v>
      </c>
      <c r="C33" s="26">
        <f>C4-C16</f>
        <v>13291166.810000017</v>
      </c>
      <c r="D33" s="13" t="s">
        <v>38</v>
      </c>
    </row>
    <row r="34" spans="1:4" ht="11.25" customHeight="1" x14ac:dyDescent="0.2">
      <c r="A34" s="31"/>
      <c r="B34" s="27"/>
      <c r="C34" s="27"/>
      <c r="D34" s="13" t="s">
        <v>38</v>
      </c>
    </row>
    <row r="35" spans="1:4" ht="11.25" customHeight="1" x14ac:dyDescent="0.2">
      <c r="A35" s="30" t="s">
        <v>55</v>
      </c>
      <c r="B35" s="27"/>
      <c r="C35" s="27"/>
      <c r="D35" s="13" t="s">
        <v>38</v>
      </c>
    </row>
    <row r="36" spans="1:4" ht="11.25" customHeight="1" x14ac:dyDescent="0.2">
      <c r="A36" s="28" t="s">
        <v>2</v>
      </c>
      <c r="B36" s="26">
        <f>SUM(B37:B39)</f>
        <v>0</v>
      </c>
      <c r="C36" s="26">
        <f>SUM(C37:C39)</f>
        <v>0</v>
      </c>
      <c r="D36" s="13" t="s">
        <v>38</v>
      </c>
    </row>
    <row r="37" spans="1:4" ht="11.25" customHeight="1" x14ac:dyDescent="0.2">
      <c r="A37" s="25" t="s">
        <v>21</v>
      </c>
      <c r="B37" s="24">
        <v>0</v>
      </c>
      <c r="C37" s="24">
        <v>0</v>
      </c>
      <c r="D37" s="13">
        <v>620001</v>
      </c>
    </row>
    <row r="38" spans="1:4" ht="11.25" customHeight="1" x14ac:dyDescent="0.2">
      <c r="A38" s="25" t="s">
        <v>22</v>
      </c>
      <c r="B38" s="24">
        <v>0</v>
      </c>
      <c r="C38" s="24">
        <v>0</v>
      </c>
      <c r="D38" s="13">
        <v>621001</v>
      </c>
    </row>
    <row r="39" spans="1:4" ht="11.25" customHeight="1" x14ac:dyDescent="0.2">
      <c r="A39" s="25" t="s">
        <v>23</v>
      </c>
      <c r="B39" s="24">
        <v>0</v>
      </c>
      <c r="C39" s="24">
        <v>0</v>
      </c>
      <c r="D39" s="13" t="s">
        <v>38</v>
      </c>
    </row>
    <row r="40" spans="1:4" ht="11.25" customHeight="1" x14ac:dyDescent="0.2">
      <c r="A40" s="29"/>
      <c r="B40" s="27"/>
      <c r="C40" s="27"/>
      <c r="D40" s="13" t="s">
        <v>38</v>
      </c>
    </row>
    <row r="41" spans="1:4" ht="11.25" customHeight="1" x14ac:dyDescent="0.2">
      <c r="A41" s="28" t="s">
        <v>7</v>
      </c>
      <c r="B41" s="26">
        <f>SUM(B42:B44)</f>
        <v>10849636.309999999</v>
      </c>
      <c r="C41" s="26">
        <f>SUM(C42:C44)</f>
        <v>9849138.1400000006</v>
      </c>
      <c r="D41" s="13" t="s">
        <v>38</v>
      </c>
    </row>
    <row r="42" spans="1:4" ht="11.25" customHeight="1" x14ac:dyDescent="0.2">
      <c r="A42" s="25" t="s">
        <v>21</v>
      </c>
      <c r="B42" s="24">
        <f>5970872.31+'EFE DIF'!B42+'EFE IMCA'!B42</f>
        <v>5970872.3099999996</v>
      </c>
      <c r="C42" s="24">
        <f>6676994.04+'EFE DIF'!C42+'EFE IMCA'!C42</f>
        <v>6676994.04</v>
      </c>
      <c r="D42" s="13">
        <v>6000</v>
      </c>
    </row>
    <row r="43" spans="1:4" ht="11.25" customHeight="1" x14ac:dyDescent="0.2">
      <c r="A43" s="25" t="s">
        <v>22</v>
      </c>
      <c r="B43" s="24">
        <f>4109633+'EFE DIF'!B43+'EFE IMCA'!B43</f>
        <v>4878764</v>
      </c>
      <c r="C43" s="24">
        <f>3131230.11+'EFE DIF'!C43+'EFE IMCA'!C43</f>
        <v>3172144.0999999996</v>
      </c>
      <c r="D43" s="13">
        <v>5000</v>
      </c>
    </row>
    <row r="44" spans="1:4" ht="11.25" customHeight="1" x14ac:dyDescent="0.2">
      <c r="A44" s="25" t="s">
        <v>24</v>
      </c>
      <c r="B44" s="24">
        <v>0</v>
      </c>
      <c r="C44" s="24">
        <v>0</v>
      </c>
      <c r="D44" s="13">
        <v>7000</v>
      </c>
    </row>
    <row r="45" spans="1:4" ht="11.25" customHeight="1" x14ac:dyDescent="0.2">
      <c r="A45" s="30" t="s">
        <v>45</v>
      </c>
      <c r="B45" s="26">
        <f>B36-B41</f>
        <v>-10849636.309999999</v>
      </c>
      <c r="C45" s="26">
        <f>C36-C41</f>
        <v>-9849138.1400000006</v>
      </c>
      <c r="D45" s="13" t="s">
        <v>38</v>
      </c>
    </row>
    <row r="46" spans="1:4" ht="11.25" customHeight="1" x14ac:dyDescent="0.2">
      <c r="A46" s="31"/>
      <c r="B46" s="27"/>
      <c r="C46" s="27"/>
      <c r="D46" s="13" t="s">
        <v>38</v>
      </c>
    </row>
    <row r="47" spans="1:4" ht="11.25" customHeight="1" x14ac:dyDescent="0.2">
      <c r="A47" s="30" t="s">
        <v>56</v>
      </c>
      <c r="B47" s="27"/>
      <c r="C47" s="27"/>
      <c r="D47" s="13" t="s">
        <v>38</v>
      </c>
    </row>
    <row r="48" spans="1:4" ht="11.25" customHeight="1" x14ac:dyDescent="0.2">
      <c r="A48" s="28" t="s">
        <v>2</v>
      </c>
      <c r="B48" s="26">
        <f>SUM(B49+B52)</f>
        <v>0</v>
      </c>
      <c r="C48" s="26">
        <f>SUM(C49+C52)</f>
        <v>42672.28</v>
      </c>
      <c r="D48" s="13" t="s">
        <v>38</v>
      </c>
    </row>
    <row r="49" spans="1:4" ht="11.25" customHeight="1" x14ac:dyDescent="0.2">
      <c r="A49" s="25" t="s">
        <v>25</v>
      </c>
      <c r="B49" s="24">
        <f>B50+B51</f>
        <v>0</v>
      </c>
      <c r="C49" s="24">
        <f>C50+C51</f>
        <v>0</v>
      </c>
      <c r="D49" s="13" t="s">
        <v>38</v>
      </c>
    </row>
    <row r="50" spans="1:4" ht="11.25" customHeight="1" x14ac:dyDescent="0.2">
      <c r="A50" s="25" t="s">
        <v>26</v>
      </c>
      <c r="B50" s="24">
        <v>0</v>
      </c>
      <c r="C50" s="24">
        <v>0</v>
      </c>
      <c r="D50" s="15" t="s">
        <v>48</v>
      </c>
    </row>
    <row r="51" spans="1:4" ht="11.25" customHeight="1" x14ac:dyDescent="0.2">
      <c r="A51" s="25" t="s">
        <v>27</v>
      </c>
      <c r="B51" s="24">
        <v>0</v>
      </c>
      <c r="C51" s="24">
        <v>0</v>
      </c>
      <c r="D51" s="15" t="s">
        <v>49</v>
      </c>
    </row>
    <row r="52" spans="1:4" ht="11.25" customHeight="1" x14ac:dyDescent="0.2">
      <c r="A52" s="25" t="s">
        <v>28</v>
      </c>
      <c r="B52" s="24">
        <v>0</v>
      </c>
      <c r="C52" s="24">
        <f>0+'EFE DIF'!C52+'EFE IMCA'!C52</f>
        <v>42672.28</v>
      </c>
      <c r="D52" s="15" t="s">
        <v>50</v>
      </c>
    </row>
    <row r="53" spans="1:4" ht="11.25" customHeight="1" x14ac:dyDescent="0.2">
      <c r="A53" s="29"/>
      <c r="B53" s="27"/>
      <c r="C53" s="27"/>
      <c r="D53" s="13" t="s">
        <v>38</v>
      </c>
    </row>
    <row r="54" spans="1:4" ht="11.25" customHeight="1" x14ac:dyDescent="0.2">
      <c r="A54" s="28" t="s">
        <v>7</v>
      </c>
      <c r="B54" s="26">
        <f>SUM(B55+B58)</f>
        <v>1373442.46</v>
      </c>
      <c r="C54" s="26">
        <f>SUM(C55+C58)</f>
        <v>1097758.8699999999</v>
      </c>
      <c r="D54" s="13" t="s">
        <v>38</v>
      </c>
    </row>
    <row r="55" spans="1:4" ht="11.25" customHeight="1" x14ac:dyDescent="0.2">
      <c r="A55" s="25" t="s">
        <v>29</v>
      </c>
      <c r="B55" s="24">
        <f>SUM(B56+B57)</f>
        <v>0</v>
      </c>
      <c r="C55" s="24">
        <f>SUM(C56+C57)</f>
        <v>0</v>
      </c>
      <c r="D55" s="13" t="s">
        <v>38</v>
      </c>
    </row>
    <row r="56" spans="1:4" ht="11.25" customHeight="1" x14ac:dyDescent="0.2">
      <c r="A56" s="25" t="s">
        <v>26</v>
      </c>
      <c r="B56" s="24">
        <v>0</v>
      </c>
      <c r="C56" s="24">
        <v>0</v>
      </c>
      <c r="D56" s="13" t="s">
        <v>51</v>
      </c>
    </row>
    <row r="57" spans="1:4" ht="11.25" customHeight="1" x14ac:dyDescent="0.2">
      <c r="A57" s="25" t="s">
        <v>27</v>
      </c>
      <c r="B57" s="24">
        <v>0</v>
      </c>
      <c r="C57" s="24">
        <v>0</v>
      </c>
      <c r="D57" s="13" t="s">
        <v>52</v>
      </c>
    </row>
    <row r="58" spans="1:4" ht="11.25" customHeight="1" x14ac:dyDescent="0.2">
      <c r="A58" s="25" t="s">
        <v>30</v>
      </c>
      <c r="B58" s="24">
        <f>694291.51+'EFE DIF'!B58+'EFE IMCA'!B58</f>
        <v>1373442.46</v>
      </c>
      <c r="C58" s="24">
        <f>350196.91+'EFE DIF'!C58+'EFE IMCA'!C58</f>
        <v>1097758.8699999999</v>
      </c>
      <c r="D58" s="13" t="s">
        <v>38</v>
      </c>
    </row>
    <row r="59" spans="1:4" ht="11.25" customHeight="1" x14ac:dyDescent="0.2">
      <c r="A59" s="30" t="s">
        <v>46</v>
      </c>
      <c r="B59" s="26">
        <f>B48-B54</f>
        <v>-1373442.46</v>
      </c>
      <c r="C59" s="26">
        <f>C48-C54</f>
        <v>-1055086.5899999999</v>
      </c>
      <c r="D59" s="13" t="s">
        <v>38</v>
      </c>
    </row>
    <row r="60" spans="1:4" ht="11.25" customHeight="1" x14ac:dyDescent="0.2">
      <c r="A60" s="31"/>
      <c r="B60" s="27"/>
      <c r="C60" s="27"/>
      <c r="D60" s="13" t="s">
        <v>38</v>
      </c>
    </row>
    <row r="61" spans="1:4" ht="11.25" customHeight="1" x14ac:dyDescent="0.2">
      <c r="A61" s="30" t="s">
        <v>31</v>
      </c>
      <c r="B61" s="26">
        <f>B59+B45+B33</f>
        <v>-5901639.8300000019</v>
      </c>
      <c r="C61" s="26">
        <f>C59+C45+C33</f>
        <v>2386942.0800000168</v>
      </c>
      <c r="D61" s="13" t="s">
        <v>38</v>
      </c>
    </row>
    <row r="62" spans="1:4" ht="11.25" customHeight="1" x14ac:dyDescent="0.2">
      <c r="A62" s="31"/>
      <c r="B62" s="27"/>
      <c r="C62" s="27"/>
      <c r="D62" s="13" t="s">
        <v>38</v>
      </c>
    </row>
    <row r="63" spans="1:4" ht="11.25" customHeight="1" x14ac:dyDescent="0.2">
      <c r="A63" s="30" t="s">
        <v>32</v>
      </c>
      <c r="B63" s="26">
        <f>28338565.38+'EFE DIF'!B63+'EFE IMCA'!B63</f>
        <v>36324914.460000001</v>
      </c>
      <c r="C63" s="26">
        <f>27605198.64+'EFE DIF'!C63+'EFE IMCA'!C63</f>
        <v>33937972.380000003</v>
      </c>
      <c r="D63" s="13" t="s">
        <v>38</v>
      </c>
    </row>
    <row r="64" spans="1:4" ht="11.25" customHeight="1" x14ac:dyDescent="0.2">
      <c r="A64" s="31"/>
      <c r="B64" s="27"/>
      <c r="C64" s="27"/>
      <c r="D64" s="13" t="s">
        <v>38</v>
      </c>
    </row>
    <row r="65" spans="1:4" ht="11.25" customHeight="1" x14ac:dyDescent="0.2">
      <c r="A65" s="30" t="s">
        <v>33</v>
      </c>
      <c r="B65" s="26">
        <f>21988440.2+'EFE DIF'!B65+'EFE IMCA'!B65</f>
        <v>30423274.969999999</v>
      </c>
      <c r="C65" s="26">
        <f>28338565.38+'EFE DIF'!C65+'EFE IMCA'!C65</f>
        <v>36324914.460000001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35" t="s">
        <v>47</v>
      </c>
      <c r="B68" s="36"/>
      <c r="C68" s="36"/>
    </row>
    <row r="71" spans="1:4" x14ac:dyDescent="0.2">
      <c r="B71" s="23"/>
      <c r="C71" s="23"/>
    </row>
    <row r="72" spans="1:4" x14ac:dyDescent="0.2">
      <c r="B72" s="23"/>
      <c r="C72" s="23"/>
    </row>
    <row r="73" spans="1:4" x14ac:dyDescent="0.2">
      <c r="B73" s="23"/>
      <c r="C73" s="23"/>
    </row>
    <row r="74" spans="1:4" x14ac:dyDescent="0.2">
      <c r="B74" s="23"/>
      <c r="C74" s="23"/>
    </row>
  </sheetData>
  <sheetProtection formatCells="0" formatColumns="0" formatRows="0" autoFilter="0"/>
  <mergeCells count="2">
    <mergeCell ref="A1:C1"/>
    <mergeCell ref="A68:C68"/>
  </mergeCells>
  <pageMargins left="0.74803149606299213" right="0.74803149606299213" top="0.74803149606299213" bottom="0.51181102362204722" header="0.51181102362204722" footer="0.74803149606299213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11FF-E966-4066-81AD-0C81FD143593}">
  <sheetPr>
    <pageSetUpPr fitToPage="1"/>
  </sheetPr>
  <dimension ref="A1:C73"/>
  <sheetViews>
    <sheetView topLeftCell="A31" workbookViewId="0">
      <selection activeCell="C61" sqref="C6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32" t="s">
        <v>58</v>
      </c>
      <c r="B1" s="33"/>
      <c r="C1" s="34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2</v>
      </c>
      <c r="B4" s="19">
        <f>+B5+B6+B7+B8+B9+B10+B11+B12+B13</f>
        <v>14458039.140000001</v>
      </c>
      <c r="C4" s="19">
        <f>+C5+C6+C7+C8+C9+C10+C11+C12+C13</f>
        <v>13614954.92</v>
      </c>
    </row>
    <row r="5" spans="1:3" ht="11.25" customHeight="1" x14ac:dyDescent="0.2">
      <c r="A5" s="7" t="s">
        <v>3</v>
      </c>
      <c r="B5" s="20">
        <v>0</v>
      </c>
      <c r="C5" s="20">
        <v>0</v>
      </c>
    </row>
    <row r="6" spans="1:3" ht="11.25" customHeight="1" x14ac:dyDescent="0.2">
      <c r="A6" s="7" t="s">
        <v>4</v>
      </c>
      <c r="B6" s="20">
        <v>0</v>
      </c>
      <c r="C6" s="20">
        <v>0</v>
      </c>
    </row>
    <row r="7" spans="1:3" ht="11.25" customHeight="1" x14ac:dyDescent="0.2">
      <c r="A7" s="7" t="s">
        <v>34</v>
      </c>
      <c r="B7" s="20">
        <v>0</v>
      </c>
      <c r="C7" s="20">
        <v>0</v>
      </c>
    </row>
    <row r="8" spans="1:3" ht="11.25" customHeight="1" x14ac:dyDescent="0.2">
      <c r="A8" s="7" t="s">
        <v>5</v>
      </c>
      <c r="B8" s="20">
        <v>0</v>
      </c>
      <c r="C8" s="20">
        <v>0</v>
      </c>
    </row>
    <row r="9" spans="1:3" ht="11.25" customHeight="1" x14ac:dyDescent="0.2">
      <c r="A9" s="7" t="s">
        <v>35</v>
      </c>
      <c r="B9" s="20">
        <v>0</v>
      </c>
      <c r="C9" s="20">
        <v>0</v>
      </c>
    </row>
    <row r="10" spans="1:3" ht="11.25" customHeight="1" x14ac:dyDescent="0.2">
      <c r="A10" s="7" t="s">
        <v>36</v>
      </c>
      <c r="B10" s="20">
        <v>0</v>
      </c>
      <c r="C10" s="20">
        <v>0</v>
      </c>
    </row>
    <row r="11" spans="1:3" ht="11.25" customHeight="1" x14ac:dyDescent="0.2">
      <c r="A11" s="7" t="s">
        <v>37</v>
      </c>
      <c r="B11" s="20">
        <v>2960651.5</v>
      </c>
      <c r="C11" s="20">
        <v>2966114.15</v>
      </c>
    </row>
    <row r="12" spans="1:3" ht="22.5" x14ac:dyDescent="0.2">
      <c r="A12" s="7" t="s">
        <v>40</v>
      </c>
      <c r="B12" s="20">
        <v>0</v>
      </c>
      <c r="C12" s="20">
        <v>0</v>
      </c>
    </row>
    <row r="13" spans="1:3" ht="11.25" customHeight="1" x14ac:dyDescent="0.2">
      <c r="A13" s="7" t="s">
        <v>41</v>
      </c>
      <c r="B13" s="20">
        <v>11497387.640000001</v>
      </c>
      <c r="C13" s="20">
        <v>10648840.77</v>
      </c>
    </row>
    <row r="14" spans="1:3" ht="11.25" customHeight="1" x14ac:dyDescent="0.2">
      <c r="A14" s="7" t="s">
        <v>6</v>
      </c>
      <c r="B14" s="20">
        <v>0</v>
      </c>
      <c r="C14" s="20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7</v>
      </c>
      <c r="B16" s="19">
        <f>+B17+B18+B19+B20+B21+B22+B23+B24+B25+B26+B27+B28+B29+B30+B31+B32</f>
        <v>13109740.779999999</v>
      </c>
      <c r="C16" s="19">
        <f>+C17+C18+C19+C20+C21+C22+C23+C24+C25+C26+C27+C28+C29+C30+C31+C32</f>
        <v>11695060.23</v>
      </c>
    </row>
    <row r="17" spans="1:3" ht="11.25" customHeight="1" x14ac:dyDescent="0.2">
      <c r="A17" s="7" t="s">
        <v>8</v>
      </c>
      <c r="B17" s="20">
        <v>10375558.17</v>
      </c>
      <c r="C17" s="20">
        <v>9475675.7599999998</v>
      </c>
    </row>
    <row r="18" spans="1:3" ht="11.25" customHeight="1" x14ac:dyDescent="0.2">
      <c r="A18" s="7" t="s">
        <v>9</v>
      </c>
      <c r="B18" s="20">
        <v>1077272.6399999999</v>
      </c>
      <c r="C18" s="20">
        <v>996624.24</v>
      </c>
    </row>
    <row r="19" spans="1:3" ht="11.25" customHeight="1" x14ac:dyDescent="0.2">
      <c r="A19" s="7" t="s">
        <v>10</v>
      </c>
      <c r="B19" s="20">
        <v>1528402.44</v>
      </c>
      <c r="C19" s="20">
        <v>986058.23</v>
      </c>
    </row>
    <row r="20" spans="1:3" ht="11.25" customHeight="1" x14ac:dyDescent="0.2">
      <c r="A20" s="7" t="s">
        <v>11</v>
      </c>
      <c r="B20" s="20">
        <v>0</v>
      </c>
      <c r="C20" s="20">
        <v>0</v>
      </c>
    </row>
    <row r="21" spans="1:3" ht="11.25" customHeight="1" x14ac:dyDescent="0.2">
      <c r="A21" s="7" t="s">
        <v>54</v>
      </c>
      <c r="B21" s="20">
        <v>0</v>
      </c>
      <c r="C21" s="20">
        <v>0</v>
      </c>
    </row>
    <row r="22" spans="1:3" ht="11.25" customHeight="1" x14ac:dyDescent="0.2">
      <c r="A22" s="7" t="s">
        <v>42</v>
      </c>
      <c r="B22" s="20">
        <v>0</v>
      </c>
      <c r="C22" s="20">
        <v>0</v>
      </c>
    </row>
    <row r="23" spans="1:3" ht="11.25" customHeight="1" x14ac:dyDescent="0.2">
      <c r="A23" s="7" t="s">
        <v>12</v>
      </c>
      <c r="B23" s="20">
        <v>128507.53</v>
      </c>
      <c r="C23" s="20">
        <v>236702</v>
      </c>
    </row>
    <row r="24" spans="1:3" ht="11.25" customHeight="1" x14ac:dyDescent="0.2">
      <c r="A24" s="7" t="s">
        <v>13</v>
      </c>
      <c r="B24" s="20">
        <v>0</v>
      </c>
      <c r="C24" s="20">
        <v>0</v>
      </c>
    </row>
    <row r="25" spans="1:3" ht="11.25" customHeight="1" x14ac:dyDescent="0.2">
      <c r="A25" s="7" t="s">
        <v>14</v>
      </c>
      <c r="B25" s="20">
        <v>0</v>
      </c>
      <c r="C25" s="20">
        <v>0</v>
      </c>
    </row>
    <row r="26" spans="1:3" ht="11.25" customHeight="1" x14ac:dyDescent="0.2">
      <c r="A26" s="7" t="s">
        <v>15</v>
      </c>
      <c r="B26" s="20">
        <v>0</v>
      </c>
      <c r="C26" s="20">
        <v>0</v>
      </c>
    </row>
    <row r="27" spans="1:3" ht="11.25" customHeight="1" x14ac:dyDescent="0.2">
      <c r="A27" s="7" t="s">
        <v>16</v>
      </c>
      <c r="B27" s="20">
        <v>0</v>
      </c>
      <c r="C27" s="20">
        <v>0</v>
      </c>
    </row>
    <row r="28" spans="1:3" ht="11.25" customHeight="1" x14ac:dyDescent="0.2">
      <c r="A28" s="7" t="s">
        <v>17</v>
      </c>
      <c r="B28" s="20">
        <v>0</v>
      </c>
      <c r="C28" s="20">
        <v>0</v>
      </c>
    </row>
    <row r="29" spans="1:3" ht="11.25" customHeight="1" x14ac:dyDescent="0.2">
      <c r="A29" s="7" t="s">
        <v>43</v>
      </c>
      <c r="B29" s="20">
        <v>0</v>
      </c>
      <c r="C29" s="20">
        <v>0</v>
      </c>
    </row>
    <row r="30" spans="1:3" ht="11.25" customHeight="1" x14ac:dyDescent="0.2">
      <c r="A30" s="7" t="s">
        <v>18</v>
      </c>
      <c r="B30" s="20">
        <v>0</v>
      </c>
      <c r="C30" s="20">
        <v>0</v>
      </c>
    </row>
    <row r="31" spans="1:3" ht="11.25" customHeight="1" x14ac:dyDescent="0.2">
      <c r="A31" s="7" t="s">
        <v>19</v>
      </c>
      <c r="B31" s="20">
        <v>0</v>
      </c>
      <c r="C31" s="20">
        <v>0</v>
      </c>
    </row>
    <row r="32" spans="1:3" ht="11.25" customHeight="1" x14ac:dyDescent="0.2">
      <c r="A32" s="7" t="s">
        <v>20</v>
      </c>
      <c r="B32" s="20">
        <v>0</v>
      </c>
      <c r="C32" s="20">
        <v>0</v>
      </c>
    </row>
    <row r="33" spans="1:3" ht="11.25" customHeight="1" x14ac:dyDescent="0.2">
      <c r="A33" s="4" t="s">
        <v>44</v>
      </c>
      <c r="B33" s="19">
        <f>+B4-B16</f>
        <v>1348298.3600000013</v>
      </c>
      <c r="C33" s="19">
        <f>+C4-C16</f>
        <v>1919894.6899999995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55</v>
      </c>
      <c r="B35" s="5"/>
      <c r="C35" s="5"/>
    </row>
    <row r="36" spans="1:3" ht="11.25" customHeight="1" x14ac:dyDescent="0.2">
      <c r="A36" s="6" t="s">
        <v>2</v>
      </c>
      <c r="B36" s="19">
        <f>+B37+B38+B39</f>
        <v>0</v>
      </c>
      <c r="C36" s="19">
        <f>+C37+C38+C39</f>
        <v>0</v>
      </c>
    </row>
    <row r="37" spans="1:3" ht="11.25" customHeight="1" x14ac:dyDescent="0.2">
      <c r="A37" s="7" t="s">
        <v>21</v>
      </c>
      <c r="B37" s="20">
        <v>0</v>
      </c>
      <c r="C37" s="20">
        <v>0</v>
      </c>
    </row>
    <row r="38" spans="1:3" ht="11.25" customHeight="1" x14ac:dyDescent="0.2">
      <c r="A38" s="7" t="s">
        <v>22</v>
      </c>
      <c r="B38" s="20">
        <v>0</v>
      </c>
      <c r="C38" s="20">
        <v>0</v>
      </c>
    </row>
    <row r="39" spans="1:3" ht="11.25" customHeight="1" x14ac:dyDescent="0.2">
      <c r="A39" s="7" t="s">
        <v>23</v>
      </c>
      <c r="B39" s="20">
        <v>0</v>
      </c>
      <c r="C39" s="20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7</v>
      </c>
      <c r="B41" s="19">
        <f>+B42+B43+B44</f>
        <v>769131</v>
      </c>
      <c r="C41" s="19">
        <f>+C42+C43+C44</f>
        <v>22664.15</v>
      </c>
    </row>
    <row r="42" spans="1:3" ht="11.25" customHeight="1" x14ac:dyDescent="0.2">
      <c r="A42" s="7" t="s">
        <v>21</v>
      </c>
      <c r="B42" s="20">
        <v>0</v>
      </c>
      <c r="C42" s="20">
        <v>0</v>
      </c>
    </row>
    <row r="43" spans="1:3" ht="11.25" customHeight="1" x14ac:dyDescent="0.2">
      <c r="A43" s="7" t="s">
        <v>22</v>
      </c>
      <c r="B43" s="20">
        <v>769131</v>
      </c>
      <c r="C43" s="20">
        <v>22664.15</v>
      </c>
    </row>
    <row r="44" spans="1:3" ht="11.25" customHeight="1" x14ac:dyDescent="0.2">
      <c r="A44" s="7" t="s">
        <v>24</v>
      </c>
      <c r="B44" s="20">
        <v>0</v>
      </c>
      <c r="C44" s="20">
        <v>0</v>
      </c>
    </row>
    <row r="45" spans="1:3" ht="11.25" customHeight="1" x14ac:dyDescent="0.2">
      <c r="A45" s="4" t="s">
        <v>45</v>
      </c>
      <c r="B45" s="19">
        <f>B36-B41</f>
        <v>-769131</v>
      </c>
      <c r="C45" s="19">
        <f>C36-C41</f>
        <v>-22664.15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56</v>
      </c>
      <c r="B47" s="5"/>
      <c r="C47" s="5"/>
    </row>
    <row r="48" spans="1:3" ht="11.25" customHeight="1" x14ac:dyDescent="0.2">
      <c r="A48" s="6" t="s">
        <v>2</v>
      </c>
      <c r="B48" s="19">
        <f>SUM(B49:B52)</f>
        <v>0</v>
      </c>
      <c r="C48" s="19">
        <f>SUM(C49:C52)</f>
        <v>0</v>
      </c>
    </row>
    <row r="49" spans="1:3" ht="11.25" customHeight="1" x14ac:dyDescent="0.2">
      <c r="A49" s="7" t="s">
        <v>25</v>
      </c>
      <c r="B49" s="20">
        <v>0</v>
      </c>
      <c r="C49" s="20">
        <v>0</v>
      </c>
    </row>
    <row r="50" spans="1:3" ht="11.25" customHeight="1" x14ac:dyDescent="0.2">
      <c r="A50" s="7" t="s">
        <v>26</v>
      </c>
      <c r="B50" s="20">
        <v>0</v>
      </c>
      <c r="C50" s="20">
        <v>0</v>
      </c>
    </row>
    <row r="51" spans="1:3" ht="11.25" customHeight="1" x14ac:dyDescent="0.2">
      <c r="A51" s="7" t="s">
        <v>27</v>
      </c>
      <c r="B51" s="20">
        <v>0</v>
      </c>
      <c r="C51" s="20">
        <v>0</v>
      </c>
    </row>
    <row r="52" spans="1:3" ht="11.25" customHeight="1" x14ac:dyDescent="0.2">
      <c r="A52" s="7" t="s">
        <v>28</v>
      </c>
      <c r="B52" s="20">
        <v>0</v>
      </c>
      <c r="C52" s="20">
        <v>0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7</v>
      </c>
      <c r="B54" s="19">
        <f>SUM(B55:B58)</f>
        <v>634235.57999999996</v>
      </c>
      <c r="C54" s="19">
        <f>SUM(C55:C58)</f>
        <v>747561.96</v>
      </c>
    </row>
    <row r="55" spans="1:3" ht="11.25" customHeight="1" x14ac:dyDescent="0.2">
      <c r="A55" s="7" t="s">
        <v>29</v>
      </c>
      <c r="B55" s="20">
        <v>0</v>
      </c>
      <c r="C55" s="20">
        <v>0</v>
      </c>
    </row>
    <row r="56" spans="1:3" ht="11.25" customHeight="1" x14ac:dyDescent="0.2">
      <c r="A56" s="7" t="s">
        <v>26</v>
      </c>
      <c r="B56" s="20">
        <v>0</v>
      </c>
      <c r="C56" s="20">
        <v>0</v>
      </c>
    </row>
    <row r="57" spans="1:3" ht="11.25" customHeight="1" x14ac:dyDescent="0.2">
      <c r="A57" s="7" t="s">
        <v>27</v>
      </c>
      <c r="B57" s="20">
        <v>0</v>
      </c>
      <c r="C57" s="20">
        <v>0</v>
      </c>
    </row>
    <row r="58" spans="1:3" ht="11.25" customHeight="1" x14ac:dyDescent="0.2">
      <c r="A58" s="7" t="s">
        <v>30</v>
      </c>
      <c r="B58" s="20">
        <v>634235.57999999996</v>
      </c>
      <c r="C58" s="20">
        <v>747561.96</v>
      </c>
    </row>
    <row r="59" spans="1:3" ht="11.25" customHeight="1" x14ac:dyDescent="0.2">
      <c r="A59" s="4" t="s">
        <v>46</v>
      </c>
      <c r="B59" s="19">
        <f>B48-B54</f>
        <v>-634235.57999999996</v>
      </c>
      <c r="C59" s="19">
        <f>C48-C54</f>
        <v>-747561.96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31</v>
      </c>
      <c r="B61" s="19">
        <f>B59+B45+B33</f>
        <v>-55068.219999998808</v>
      </c>
      <c r="C61" s="19">
        <f>C59+C45+C33</f>
        <v>1149668.5799999996</v>
      </c>
    </row>
    <row r="62" spans="1:3" ht="11.25" customHeight="1" x14ac:dyDescent="0.2">
      <c r="A62" s="9"/>
      <c r="B62" s="5"/>
      <c r="C62" s="5"/>
    </row>
    <row r="63" spans="1:3" ht="11.25" customHeight="1" x14ac:dyDescent="0.2">
      <c r="A63" s="4" t="s">
        <v>32</v>
      </c>
      <c r="B63" s="19">
        <v>5123127.63</v>
      </c>
      <c r="C63" s="19">
        <v>3973459.05</v>
      </c>
    </row>
    <row r="64" spans="1:3" ht="11.25" customHeight="1" x14ac:dyDescent="0.2">
      <c r="A64" s="9"/>
      <c r="B64" s="21"/>
      <c r="C64" s="21"/>
    </row>
    <row r="65" spans="1:3" ht="11.25" customHeight="1" x14ac:dyDescent="0.2">
      <c r="A65" s="4" t="s">
        <v>33</v>
      </c>
      <c r="B65" s="19">
        <v>5068059.41</v>
      </c>
      <c r="C65" s="19">
        <v>5123127.63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35" t="s">
        <v>47</v>
      </c>
      <c r="B68" s="36"/>
      <c r="C68" s="36"/>
    </row>
    <row r="71" spans="1:3" x14ac:dyDescent="0.2">
      <c r="A71" s="22" t="s">
        <v>59</v>
      </c>
      <c r="B71" s="1" t="s">
        <v>60</v>
      </c>
    </row>
    <row r="72" spans="1:3" x14ac:dyDescent="0.2">
      <c r="A72" s="22" t="s">
        <v>61</v>
      </c>
      <c r="B72" s="37" t="s">
        <v>62</v>
      </c>
      <c r="C72" s="37"/>
    </row>
    <row r="73" spans="1:3" x14ac:dyDescent="0.2">
      <c r="A73" s="22" t="s">
        <v>63</v>
      </c>
      <c r="B73" s="37" t="s">
        <v>64</v>
      </c>
      <c r="C73" s="37"/>
    </row>
  </sheetData>
  <mergeCells count="4">
    <mergeCell ref="A1:C1"/>
    <mergeCell ref="A68:C68"/>
    <mergeCell ref="B72:C72"/>
    <mergeCell ref="B73:C73"/>
  </mergeCells>
  <pageMargins left="0.74803149606299213" right="0.74803149606299213" top="0.74803149606299213" bottom="0.51181102362204722" header="0.51181102362204722" footer="0.74803149606299213"/>
  <pageSetup paperSize="9" scale="7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407E-A71C-4CA6-8A11-8982F040070A}">
  <sheetPr>
    <pageSetUpPr fitToPage="1"/>
  </sheetPr>
  <dimension ref="A1:C68"/>
  <sheetViews>
    <sheetView topLeftCell="A34" workbookViewId="0">
      <selection activeCell="B65" sqref="B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32" t="s">
        <v>65</v>
      </c>
      <c r="B1" s="33"/>
      <c r="C1" s="34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2</v>
      </c>
      <c r="B4" s="16">
        <f>SUM(B5:B14)</f>
        <v>6826409.5300000003</v>
      </c>
      <c r="C4" s="16">
        <f>SUM(C5:C14)</f>
        <v>6204350.1699999999</v>
      </c>
    </row>
    <row r="5" spans="1:3" ht="11.25" customHeight="1" x14ac:dyDescent="0.2">
      <c r="A5" s="7" t="s">
        <v>3</v>
      </c>
      <c r="B5" s="17">
        <v>0</v>
      </c>
      <c r="C5" s="17">
        <v>0</v>
      </c>
    </row>
    <row r="6" spans="1:3" ht="11.25" customHeight="1" x14ac:dyDescent="0.2">
      <c r="A6" s="7" t="s">
        <v>4</v>
      </c>
      <c r="B6" s="17">
        <v>0</v>
      </c>
      <c r="C6" s="17">
        <v>0</v>
      </c>
    </row>
    <row r="7" spans="1:3" ht="11.25" customHeight="1" x14ac:dyDescent="0.2">
      <c r="A7" s="7" t="s">
        <v>34</v>
      </c>
      <c r="B7" s="17">
        <v>0</v>
      </c>
      <c r="C7" s="17">
        <v>0</v>
      </c>
    </row>
    <row r="8" spans="1:3" ht="11.25" customHeight="1" x14ac:dyDescent="0.2">
      <c r="A8" s="7" t="s">
        <v>5</v>
      </c>
      <c r="B8" s="17">
        <v>0</v>
      </c>
      <c r="C8" s="17">
        <v>0</v>
      </c>
    </row>
    <row r="9" spans="1:3" ht="11.25" customHeight="1" x14ac:dyDescent="0.2">
      <c r="A9" s="7" t="s">
        <v>35</v>
      </c>
      <c r="B9" s="17">
        <v>0</v>
      </c>
      <c r="C9" s="17">
        <v>0</v>
      </c>
    </row>
    <row r="10" spans="1:3" ht="11.25" customHeight="1" x14ac:dyDescent="0.2">
      <c r="A10" s="7" t="s">
        <v>36</v>
      </c>
      <c r="B10" s="17">
        <v>0</v>
      </c>
      <c r="C10" s="17">
        <v>0</v>
      </c>
    </row>
    <row r="11" spans="1:3" ht="11.25" customHeight="1" x14ac:dyDescent="0.2">
      <c r="A11" s="7" t="s">
        <v>37</v>
      </c>
      <c r="B11" s="17">
        <v>517330.05</v>
      </c>
      <c r="C11" s="17">
        <v>346798.12</v>
      </c>
    </row>
    <row r="12" spans="1:3" ht="29.25" customHeight="1" x14ac:dyDescent="0.2">
      <c r="A12" s="7" t="s">
        <v>40</v>
      </c>
      <c r="B12" s="17">
        <v>0</v>
      </c>
      <c r="C12" s="17">
        <v>0</v>
      </c>
    </row>
    <row r="13" spans="1:3" ht="11.25" customHeight="1" x14ac:dyDescent="0.2">
      <c r="A13" s="7" t="s">
        <v>41</v>
      </c>
      <c r="B13" s="17">
        <v>6309079.4800000004</v>
      </c>
      <c r="C13" s="17">
        <v>5857552.0499999998</v>
      </c>
    </row>
    <row r="14" spans="1:3" ht="11.25" customHeight="1" x14ac:dyDescent="0.2">
      <c r="A14" s="7" t="s">
        <v>6</v>
      </c>
      <c r="B14" s="17">
        <v>0</v>
      </c>
      <c r="C14" s="17">
        <v>0</v>
      </c>
    </row>
    <row r="15" spans="1:3" ht="11.25" customHeight="1" x14ac:dyDescent="0.2">
      <c r="A15" s="8"/>
      <c r="B15" s="18"/>
      <c r="C15" s="18"/>
    </row>
    <row r="16" spans="1:3" ht="11.25" customHeight="1" x14ac:dyDescent="0.2">
      <c r="A16" s="6" t="s">
        <v>7</v>
      </c>
      <c r="B16" s="16">
        <f>SUM(B17:B32)</f>
        <v>6277940.25</v>
      </c>
      <c r="C16" s="16">
        <f>SUM(C17:C32)</f>
        <v>5724865.8499999996</v>
      </c>
    </row>
    <row r="17" spans="1:3" ht="11.25" customHeight="1" x14ac:dyDescent="0.2">
      <c r="A17" s="7" t="s">
        <v>8</v>
      </c>
      <c r="B17" s="17">
        <v>3396114.13</v>
      </c>
      <c r="C17" s="17">
        <v>3205147.6</v>
      </c>
    </row>
    <row r="18" spans="1:3" ht="11.25" customHeight="1" x14ac:dyDescent="0.2">
      <c r="A18" s="7" t="s">
        <v>9</v>
      </c>
      <c r="B18" s="17">
        <v>332165.63</v>
      </c>
      <c r="C18" s="17">
        <v>213384.22</v>
      </c>
    </row>
    <row r="19" spans="1:3" ht="11.25" customHeight="1" x14ac:dyDescent="0.2">
      <c r="A19" s="7" t="s">
        <v>10</v>
      </c>
      <c r="B19" s="17">
        <v>1326621.43</v>
      </c>
      <c r="C19" s="17">
        <v>1118907.51</v>
      </c>
    </row>
    <row r="20" spans="1:3" ht="11.25" customHeight="1" x14ac:dyDescent="0.2">
      <c r="A20" s="7" t="s">
        <v>11</v>
      </c>
      <c r="B20" s="17">
        <v>0</v>
      </c>
      <c r="C20" s="17">
        <v>0</v>
      </c>
    </row>
    <row r="21" spans="1:3" ht="11.25" customHeight="1" x14ac:dyDescent="0.2">
      <c r="A21" s="7" t="s">
        <v>54</v>
      </c>
      <c r="B21" s="17">
        <v>0</v>
      </c>
      <c r="C21" s="17">
        <v>0</v>
      </c>
    </row>
    <row r="22" spans="1:3" ht="11.25" customHeight="1" x14ac:dyDescent="0.2">
      <c r="A22" s="7" t="s">
        <v>42</v>
      </c>
      <c r="B22" s="17">
        <v>0</v>
      </c>
      <c r="C22" s="17">
        <v>0</v>
      </c>
    </row>
    <row r="23" spans="1:3" ht="11.25" customHeight="1" x14ac:dyDescent="0.2">
      <c r="A23" s="7" t="s">
        <v>12</v>
      </c>
      <c r="B23" s="17">
        <v>1223039.06</v>
      </c>
      <c r="C23" s="17">
        <v>1187426.52</v>
      </c>
    </row>
    <row r="24" spans="1:3" ht="11.25" customHeight="1" x14ac:dyDescent="0.2">
      <c r="A24" s="7" t="s">
        <v>13</v>
      </c>
      <c r="B24" s="17">
        <v>0</v>
      </c>
      <c r="C24" s="17">
        <v>0</v>
      </c>
    </row>
    <row r="25" spans="1:3" ht="11.25" customHeight="1" x14ac:dyDescent="0.2">
      <c r="A25" s="7" t="s">
        <v>14</v>
      </c>
      <c r="B25" s="17">
        <v>0</v>
      </c>
      <c r="C25" s="17">
        <v>0</v>
      </c>
    </row>
    <row r="26" spans="1:3" ht="11.25" customHeight="1" x14ac:dyDescent="0.2">
      <c r="A26" s="7" t="s">
        <v>15</v>
      </c>
      <c r="B26" s="17">
        <v>0</v>
      </c>
      <c r="C26" s="17">
        <v>0</v>
      </c>
    </row>
    <row r="27" spans="1:3" ht="11.25" customHeight="1" x14ac:dyDescent="0.2">
      <c r="A27" s="7" t="s">
        <v>16</v>
      </c>
      <c r="B27" s="17">
        <v>0</v>
      </c>
      <c r="C27" s="17">
        <v>0</v>
      </c>
    </row>
    <row r="28" spans="1:3" ht="11.25" customHeight="1" x14ac:dyDescent="0.2">
      <c r="A28" s="7" t="s">
        <v>17</v>
      </c>
      <c r="B28" s="17">
        <v>0</v>
      </c>
      <c r="C28" s="17">
        <v>0</v>
      </c>
    </row>
    <row r="29" spans="1:3" ht="11.25" customHeight="1" x14ac:dyDescent="0.2">
      <c r="A29" s="7" t="s">
        <v>43</v>
      </c>
      <c r="B29" s="17">
        <v>0</v>
      </c>
      <c r="C29" s="17">
        <v>0</v>
      </c>
    </row>
    <row r="30" spans="1:3" ht="11.25" customHeight="1" x14ac:dyDescent="0.2">
      <c r="A30" s="7" t="s">
        <v>18</v>
      </c>
      <c r="B30" s="17">
        <v>0</v>
      </c>
      <c r="C30" s="17">
        <v>0</v>
      </c>
    </row>
    <row r="31" spans="1:3" ht="11.25" customHeight="1" x14ac:dyDescent="0.2">
      <c r="A31" s="7" t="s">
        <v>19</v>
      </c>
      <c r="B31" s="17">
        <v>0</v>
      </c>
      <c r="C31" s="17">
        <v>0</v>
      </c>
    </row>
    <row r="32" spans="1:3" ht="11.25" customHeight="1" x14ac:dyDescent="0.2">
      <c r="A32" s="7" t="s">
        <v>20</v>
      </c>
      <c r="B32" s="17">
        <v>0</v>
      </c>
      <c r="C32" s="17">
        <v>0</v>
      </c>
    </row>
    <row r="33" spans="1:3" ht="11.25" customHeight="1" x14ac:dyDescent="0.2">
      <c r="A33" s="4" t="s">
        <v>44</v>
      </c>
      <c r="B33" s="16">
        <f>B4-B16</f>
        <v>548469.28000000026</v>
      </c>
      <c r="C33" s="16">
        <f>C4-C16</f>
        <v>479484.3200000003</v>
      </c>
    </row>
    <row r="34" spans="1:3" ht="11.25" customHeight="1" x14ac:dyDescent="0.2">
      <c r="A34" s="9"/>
      <c r="B34" s="18"/>
      <c r="C34" s="18"/>
    </row>
    <row r="35" spans="1:3" ht="11.25" customHeight="1" x14ac:dyDescent="0.2">
      <c r="A35" s="4" t="s">
        <v>55</v>
      </c>
      <c r="B35" s="18"/>
      <c r="C35" s="18"/>
    </row>
    <row r="36" spans="1:3" ht="11.25" customHeight="1" x14ac:dyDescent="0.2">
      <c r="A36" s="6" t="s">
        <v>2</v>
      </c>
      <c r="B36" s="16">
        <f>SUM(B37:B39)</f>
        <v>0</v>
      </c>
      <c r="C36" s="16">
        <f>SUM(C37:C39)</f>
        <v>0</v>
      </c>
    </row>
    <row r="37" spans="1:3" ht="11.25" customHeight="1" x14ac:dyDescent="0.2">
      <c r="A37" s="7" t="s">
        <v>21</v>
      </c>
      <c r="B37" s="17">
        <v>0</v>
      </c>
      <c r="C37" s="17">
        <v>0</v>
      </c>
    </row>
    <row r="38" spans="1:3" ht="11.25" customHeight="1" x14ac:dyDescent="0.2">
      <c r="A38" s="7" t="s">
        <v>22</v>
      </c>
      <c r="B38" s="17">
        <v>0</v>
      </c>
      <c r="C38" s="17">
        <v>0</v>
      </c>
    </row>
    <row r="39" spans="1:3" ht="11.25" customHeight="1" x14ac:dyDescent="0.2">
      <c r="A39" s="7" t="s">
        <v>23</v>
      </c>
      <c r="B39" s="17">
        <v>0</v>
      </c>
      <c r="C39" s="17">
        <v>0</v>
      </c>
    </row>
    <row r="40" spans="1:3" ht="11.25" customHeight="1" x14ac:dyDescent="0.2">
      <c r="A40" s="8"/>
      <c r="B40" s="18"/>
      <c r="C40" s="18"/>
    </row>
    <row r="41" spans="1:3" ht="11.25" customHeight="1" x14ac:dyDescent="0.2">
      <c r="A41" s="6" t="s">
        <v>7</v>
      </c>
      <c r="B41" s="16">
        <f>SUM(B42:B44)</f>
        <v>0</v>
      </c>
      <c r="C41" s="16">
        <f>SUM(C42:C44)</f>
        <v>18249.84</v>
      </c>
    </row>
    <row r="42" spans="1:3" ht="11.25" customHeight="1" x14ac:dyDescent="0.2">
      <c r="A42" s="7" t="s">
        <v>21</v>
      </c>
      <c r="B42" s="17">
        <v>0</v>
      </c>
      <c r="C42" s="17">
        <v>0</v>
      </c>
    </row>
    <row r="43" spans="1:3" ht="11.25" customHeight="1" x14ac:dyDescent="0.2">
      <c r="A43" s="7" t="s">
        <v>22</v>
      </c>
      <c r="B43" s="17">
        <v>0</v>
      </c>
      <c r="C43" s="17">
        <v>18249.84</v>
      </c>
    </row>
    <row r="44" spans="1:3" ht="11.25" customHeight="1" x14ac:dyDescent="0.2">
      <c r="A44" s="7" t="s">
        <v>24</v>
      </c>
      <c r="B44" s="17">
        <v>0</v>
      </c>
      <c r="C44" s="17">
        <v>0</v>
      </c>
    </row>
    <row r="45" spans="1:3" ht="11.25" customHeight="1" x14ac:dyDescent="0.2">
      <c r="A45" s="4" t="s">
        <v>45</v>
      </c>
      <c r="B45" s="16">
        <f>B36-B41</f>
        <v>0</v>
      </c>
      <c r="C45" s="16">
        <f>C36-C41</f>
        <v>-18249.84</v>
      </c>
    </row>
    <row r="46" spans="1:3" ht="11.25" customHeight="1" x14ac:dyDescent="0.2">
      <c r="A46" s="9"/>
      <c r="B46" s="18"/>
      <c r="C46" s="18"/>
    </row>
    <row r="47" spans="1:3" ht="11.25" customHeight="1" x14ac:dyDescent="0.2">
      <c r="A47" s="4" t="s">
        <v>56</v>
      </c>
      <c r="B47" s="18"/>
      <c r="C47" s="18"/>
    </row>
    <row r="48" spans="1:3" ht="11.25" customHeight="1" x14ac:dyDescent="0.2">
      <c r="A48" s="6" t="s">
        <v>2</v>
      </c>
      <c r="B48" s="16">
        <f>SUM(B49+B52)</f>
        <v>0</v>
      </c>
      <c r="C48" s="16">
        <f>SUM(C49+C52)</f>
        <v>42672.28</v>
      </c>
    </row>
    <row r="49" spans="1:3" ht="11.25" customHeight="1" x14ac:dyDescent="0.2">
      <c r="A49" s="7" t="s">
        <v>25</v>
      </c>
      <c r="B49" s="17">
        <f>B50+B51</f>
        <v>0</v>
      </c>
      <c r="C49" s="17">
        <f>C50+C51</f>
        <v>0</v>
      </c>
    </row>
    <row r="50" spans="1:3" ht="11.25" customHeight="1" x14ac:dyDescent="0.2">
      <c r="A50" s="7" t="s">
        <v>26</v>
      </c>
      <c r="B50" s="17">
        <v>0</v>
      </c>
      <c r="C50" s="17">
        <v>0</v>
      </c>
    </row>
    <row r="51" spans="1:3" ht="11.25" customHeight="1" x14ac:dyDescent="0.2">
      <c r="A51" s="7" t="s">
        <v>27</v>
      </c>
      <c r="B51" s="17">
        <v>0</v>
      </c>
      <c r="C51" s="17">
        <v>0</v>
      </c>
    </row>
    <row r="52" spans="1:3" ht="11.25" customHeight="1" x14ac:dyDescent="0.2">
      <c r="A52" s="7" t="s">
        <v>28</v>
      </c>
      <c r="B52" s="17">
        <v>0</v>
      </c>
      <c r="C52" s="17">
        <v>42672.28</v>
      </c>
    </row>
    <row r="53" spans="1:3" ht="11.25" customHeight="1" x14ac:dyDescent="0.2">
      <c r="A53" s="8"/>
      <c r="B53" s="18"/>
      <c r="C53" s="18"/>
    </row>
    <row r="54" spans="1:3" ht="11.25" customHeight="1" x14ac:dyDescent="0.2">
      <c r="A54" s="6" t="s">
        <v>7</v>
      </c>
      <c r="B54" s="16">
        <f>SUM(B55+B58)</f>
        <v>44915.37</v>
      </c>
      <c r="C54" s="16">
        <f>SUM(C55+C58)</f>
        <v>0</v>
      </c>
    </row>
    <row r="55" spans="1:3" ht="11.25" customHeight="1" x14ac:dyDescent="0.2">
      <c r="A55" s="7" t="s">
        <v>29</v>
      </c>
      <c r="B55" s="17">
        <f>SUM(B56+B57)</f>
        <v>0</v>
      </c>
      <c r="C55" s="17">
        <f>SUM(C56+C57)</f>
        <v>0</v>
      </c>
    </row>
    <row r="56" spans="1:3" ht="11.25" customHeight="1" x14ac:dyDescent="0.2">
      <c r="A56" s="7" t="s">
        <v>26</v>
      </c>
      <c r="B56" s="17">
        <v>0</v>
      </c>
      <c r="C56" s="17">
        <v>0</v>
      </c>
    </row>
    <row r="57" spans="1:3" ht="11.25" customHeight="1" x14ac:dyDescent="0.2">
      <c r="A57" s="7" t="s">
        <v>27</v>
      </c>
      <c r="B57" s="17">
        <v>0</v>
      </c>
      <c r="C57" s="17">
        <v>0</v>
      </c>
    </row>
    <row r="58" spans="1:3" ht="11.25" customHeight="1" x14ac:dyDescent="0.2">
      <c r="A58" s="7" t="s">
        <v>30</v>
      </c>
      <c r="B58" s="17">
        <v>44915.37</v>
      </c>
      <c r="C58" s="17">
        <v>0</v>
      </c>
    </row>
    <row r="59" spans="1:3" ht="11.25" customHeight="1" x14ac:dyDescent="0.2">
      <c r="A59" s="4" t="s">
        <v>46</v>
      </c>
      <c r="B59" s="16">
        <f>B48-B54</f>
        <v>-44915.37</v>
      </c>
      <c r="C59" s="16">
        <f>C48-C54</f>
        <v>42672.28</v>
      </c>
    </row>
    <row r="60" spans="1:3" ht="11.25" customHeight="1" x14ac:dyDescent="0.2">
      <c r="A60" s="9"/>
      <c r="B60" s="18"/>
      <c r="C60" s="18"/>
    </row>
    <row r="61" spans="1:3" ht="11.25" customHeight="1" x14ac:dyDescent="0.2">
      <c r="A61" s="4" t="s">
        <v>31</v>
      </c>
      <c r="B61" s="16">
        <f>B59+B45+B33</f>
        <v>503553.91000000027</v>
      </c>
      <c r="C61" s="16">
        <f>C59+C45+C33</f>
        <v>503906.7600000003</v>
      </c>
    </row>
    <row r="62" spans="1:3" ht="11.25" customHeight="1" x14ac:dyDescent="0.2">
      <c r="A62" s="9"/>
      <c r="B62" s="18"/>
      <c r="C62" s="18"/>
    </row>
    <row r="63" spans="1:3" ht="11.25" customHeight="1" x14ac:dyDescent="0.2">
      <c r="A63" s="4" t="s">
        <v>32</v>
      </c>
      <c r="B63" s="16">
        <v>2863221.45</v>
      </c>
      <c r="C63" s="16">
        <v>2359314.69</v>
      </c>
    </row>
    <row r="64" spans="1:3" ht="11.25" customHeight="1" x14ac:dyDescent="0.2">
      <c r="A64" s="9"/>
      <c r="B64" s="18"/>
      <c r="C64" s="18"/>
    </row>
    <row r="65" spans="1:3" ht="11.25" customHeight="1" x14ac:dyDescent="0.2">
      <c r="A65" s="4" t="s">
        <v>33</v>
      </c>
      <c r="B65" s="16">
        <v>3366775.36</v>
      </c>
      <c r="C65" s="16">
        <v>2863221.45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35" t="s">
        <v>47</v>
      </c>
      <c r="B68" s="36"/>
      <c r="C68" s="36"/>
    </row>
  </sheetData>
  <mergeCells count="2">
    <mergeCell ref="A1:C1"/>
    <mergeCell ref="A68:C68"/>
  </mergeCells>
  <pageMargins left="0.74803149606299213" right="0.74803149606299213" top="0.74803149606299213" bottom="0.51181102362204722" header="0.51181102362204722" footer="0.74803149606299213"/>
  <pageSetup paperSize="9" scale="76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5be96a9-161b-45e5-8955-82d7971c9a3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EFE JUMAPA</vt:lpstr>
      <vt:lpstr>EFE DIF</vt:lpstr>
      <vt:lpstr>EFE IMCA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Tes-memo</cp:lastModifiedBy>
  <cp:revision/>
  <cp:lastPrinted>2025-02-21T15:41:37Z</cp:lastPrinted>
  <dcterms:created xsi:type="dcterms:W3CDTF">2012-12-11T20:31:36Z</dcterms:created>
  <dcterms:modified xsi:type="dcterms:W3CDTF">2025-02-21T15:57:11Z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